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8"/>
  <workbookPr/>
  <mc:AlternateContent xmlns:mc="http://schemas.openxmlformats.org/markup-compatibility/2006">
    <mc:Choice Requires="x15">
      <x15ac:absPath xmlns:x15ac="http://schemas.microsoft.com/office/spreadsheetml/2010/11/ac" url="/Users/matthewmcquillan/Downloads/"/>
    </mc:Choice>
  </mc:AlternateContent>
  <xr:revisionPtr revIDLastSave="0" documentId="8_{53F841FE-1246-634D-A400-BA3E055B6FF0}" xr6:coauthVersionLast="47" xr6:coauthVersionMax="47" xr10:uidLastSave="{00000000-0000-0000-0000-000000000000}"/>
  <bookViews>
    <workbookView xWindow="1160" yWindow="1960" windowWidth="26200" windowHeight="23280" activeTab="1" xr2:uid="{17BEB988-2E5B-4675-B429-4A9280423279}"/>
  </bookViews>
  <sheets>
    <sheet name="CO23" sheetId="1" r:id="rId1"/>
    <sheet name="Sheet1" sheetId="4" r:id="rId2"/>
    <sheet name="CO24" sheetId="2" r:id="rId3"/>
    <sheet name="CO25" sheetId="3"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 i="3" l="1"/>
  <c r="I12" i="3"/>
  <c r="G12" i="3"/>
  <c r="F12" i="3"/>
  <c r="E12" i="3"/>
  <c r="D12" i="3"/>
  <c r="C12" i="3"/>
  <c r="B12" i="3"/>
  <c r="L11" i="3"/>
  <c r="K11" i="3"/>
  <c r="L10" i="3"/>
  <c r="K10" i="3"/>
  <c r="L9" i="3"/>
  <c r="K9" i="3"/>
  <c r="L8" i="3"/>
  <c r="K8" i="3"/>
  <c r="L7" i="3"/>
  <c r="K7" i="3"/>
  <c r="L6" i="3"/>
  <c r="K6" i="3"/>
  <c r="L5" i="3"/>
  <c r="K5" i="3"/>
  <c r="L4" i="3"/>
  <c r="K4" i="3"/>
  <c r="L3" i="3"/>
  <c r="K3" i="3"/>
  <c r="J12" i="2"/>
  <c r="I12" i="2"/>
  <c r="G12" i="2"/>
  <c r="F12" i="2"/>
  <c r="E12" i="2"/>
  <c r="D12" i="2"/>
  <c r="C12" i="2"/>
  <c r="B12" i="2"/>
  <c r="L11" i="2"/>
  <c r="K11" i="2"/>
  <c r="L10" i="2"/>
  <c r="K10" i="2"/>
  <c r="L9" i="2"/>
  <c r="K9" i="2"/>
  <c r="L8" i="2"/>
  <c r="K8" i="2"/>
  <c r="L7" i="2"/>
  <c r="K7" i="2"/>
  <c r="L6" i="2"/>
  <c r="K6" i="2"/>
  <c r="L5" i="2"/>
  <c r="K5" i="2"/>
  <c r="L4" i="2"/>
  <c r="K4" i="2"/>
  <c r="L3" i="2"/>
  <c r="K3" i="2"/>
  <c r="I12" i="1"/>
  <c r="G12" i="1"/>
  <c r="F12" i="1"/>
  <c r="E12" i="1"/>
  <c r="D12" i="1"/>
  <c r="C12" i="1"/>
  <c r="B12" i="1"/>
  <c r="L11" i="1"/>
  <c r="K11" i="1"/>
  <c r="J11" i="1"/>
  <c r="L10" i="1"/>
  <c r="K10" i="1"/>
  <c r="J10" i="1"/>
  <c r="L9" i="1"/>
  <c r="K9" i="1"/>
  <c r="J9" i="1"/>
  <c r="L8" i="1"/>
  <c r="K8" i="1"/>
  <c r="J8" i="1"/>
  <c r="L7" i="1"/>
  <c r="K7" i="1"/>
  <c r="J7" i="1"/>
  <c r="L6" i="1"/>
  <c r="K6" i="1"/>
  <c r="J6" i="1"/>
  <c r="L5" i="1"/>
  <c r="K5" i="1"/>
  <c r="J5" i="1"/>
  <c r="L4" i="1"/>
  <c r="K4" i="1"/>
  <c r="J4" i="1"/>
  <c r="J12" i="1" s="1"/>
  <c r="L3" i="1"/>
  <c r="L12" i="1" s="1"/>
  <c r="K3" i="1"/>
  <c r="J3" i="1"/>
  <c r="K12" i="3" l="1"/>
  <c r="L12" i="3"/>
  <c r="L12" i="2"/>
  <c r="K12" i="2"/>
  <c r="K12" i="1"/>
</calcChain>
</file>

<file path=xl/sharedStrings.xml><?xml version="1.0" encoding="utf-8"?>
<sst xmlns="http://schemas.openxmlformats.org/spreadsheetml/2006/main" count="174" uniqueCount="91">
  <si>
    <t>"This clerkship provided me with an opportunity to develop my skills in providing humanistic care."</t>
  </si>
  <si>
    <t>SA</t>
  </si>
  <si>
    <t>A</t>
  </si>
  <si>
    <t>NA/D</t>
  </si>
  <si>
    <t>D</t>
  </si>
  <si>
    <t>SD</t>
  </si>
  <si>
    <t>Mean</t>
  </si>
  <si>
    <t>Median</t>
  </si>
  <si>
    <t>N</t>
  </si>
  <si>
    <t>RR</t>
  </si>
  <si>
    <t>%SA</t>
  </si>
  <si>
    <t>%SA-A</t>
  </si>
  <si>
    <t>Cohort size=49</t>
  </si>
  <si>
    <t>IM</t>
  </si>
  <si>
    <t>Surgery</t>
  </si>
  <si>
    <t>FM</t>
  </si>
  <si>
    <t>Pediatrics</t>
  </si>
  <si>
    <t>OBGYN</t>
  </si>
  <si>
    <t>Psych</t>
  </si>
  <si>
    <t>EM</t>
  </si>
  <si>
    <t>ICU</t>
  </si>
  <si>
    <t>Electives</t>
  </si>
  <si>
    <t>Totals</t>
  </si>
  <si>
    <t>Student Comments</t>
  </si>
  <si>
    <t>SCPE</t>
  </si>
  <si>
    <t>Comment</t>
  </si>
  <si>
    <t>Medicine (Internal Medicine)</t>
  </si>
  <si>
    <t>This was something that was defininetly mirrored with the attendings on Geriatrics, but was something I could seek out throughout my rotation independently</t>
  </si>
  <si>
    <t>Family Medicine</t>
  </si>
  <si>
    <t>the patient population was underserved and really help me sharpen my educating patients skills</t>
  </si>
  <si>
    <t>Kendall Park primary care always showed compassion and empathy towards their patients.</t>
  </si>
  <si>
    <t>Noelle is so sweet to her patients and knows a ton about them- more than just their medical issues which speaks to her ability to provide humanistic care. Working with her and replicating that attitude definitely benefitted me</t>
  </si>
  <si>
    <t>Working first hand with the pediatric population and their families definitely allowed me to develop my skill in humanistic care.</t>
  </si>
  <si>
    <t>Was given lots of advice/tips on how to speak with parents and how to get information from older children that they may not share opening in front of parents.</t>
  </si>
  <si>
    <t>It was a really good way to see what an empathetic practice is</t>
  </si>
  <si>
    <t>The providers were all kind and welcoming to the patients/families and took the time to explain things</t>
  </si>
  <si>
    <t>OB/GYN</t>
  </si>
  <si>
    <t>Dr. Massaro habitually demonstrated compassionate care.</t>
  </si>
  <si>
    <t>Absolutley.  ICU is full of emoition that demands humanistic care!</t>
  </si>
  <si>
    <t>I was involved in multiple "goals of care" conversations with family members, which I  think will greatly help me in the future on how to provide good care and communication to patients</t>
  </si>
  <si>
    <t>this I can do with patient interaction without the guidance of the residents per say</t>
  </si>
  <si>
    <t>Elective - Interventional Radiology</t>
  </si>
  <si>
    <t>especially with outpatients, inpatient family members  :)</t>
  </si>
  <si>
    <t>Elective - Sports Medicine</t>
  </si>
  <si>
    <t>Learned a lot from all the different providers I worked with in terms of honing my PE skills.</t>
  </si>
  <si>
    <t>Medical Subspecialty - Cardiology</t>
  </si>
  <si>
    <t>[Redacted preceptor] is an exemplary PA role model not only because of her depth of knowledge in cardiology but because of her incredible bedside manner. She is compassionate and patient even during the most stressful days and I will always look back to my experience working with her and the Atlantic Cardiology team when building relationships with my own patients.</t>
  </si>
  <si>
    <t>got to take the lead on end of life conversations with a patient &amp; his family who did not want any further interventions</t>
  </si>
  <si>
    <t>Goals of care discussions with patient families are not easy, and this rotation furthered my understanding of end of life care, deepened my perspectives on death and dying, and just gave me a different outlook on providing patient care all together in a variety of very challenging settings. I had not interacted so closely with the hospice team on other rotations, so this was enriching. I formed really deep connections with patients and was literally standing by them at their all time worst and continuing to stand by them either until they made a recovery and were transferred to the medical floors or until the end. All throughout this process, the residents and NPs helped me develop my skills for providing humanistic care to both the patients and their families.</t>
  </si>
  <si>
    <t>I was provided with autonomy and the ability to see patients on my own. This gave me plenty of time to assess, perform focused physical exams, and address any concerns my patients had.</t>
  </si>
  <si>
    <t>From day one, the holistic approach was emphasized, making both the pediatric patient and parent feel comfortable and addressing all concerns appropriately.</t>
  </si>
  <si>
    <t>yes 100%</t>
  </si>
  <si>
    <t>Psychiatry</t>
  </si>
  <si>
    <t>I watched the clinicians/therapists provide humanistic care which I will definitely carry into my own practice.</t>
  </si>
  <si>
    <t>Attending the different group therapy sessions helped provide insight on the agenda of different groups and how they are helpful in treating mental health disorders.</t>
  </si>
  <si>
    <t>A lot of the attendings were not humanisitic or even nice to the patients. This helped me grow and learn from them what not to do and how not to be.</t>
  </si>
  <si>
    <t>General surgery yes. However CT surgery showed me exactly how a team should NOT be. The PAs talk shit about the NPs and RNS all day, it's actually exhausting to be surrounded by such negativity all day. They blame each other for everything, and talk shit about their patients and make racist comments about patients in the OR. For example a Hispanic patients with non surgical scars on his chest was sedated on the OR table and one PA made a comment that he "must have got the scars from fights" and that "guns dont kill people, immigrants kill people" another time i heard a PA say "i do want to shoot people, not Americans though" another time i heard " i really dont see what the big deal is with the beheadings, we should behead more people" basically encouraging a genocide... like WHAT??? Not a good look for Rutgers to be associated with. Please let students be wth Bernal surgery for 8 weeks and have freedom to see a few CT surgeries but not be stuck with that team</t>
  </si>
  <si>
    <t>Cohort size=44</t>
  </si>
  <si>
    <t>Pediatrics*</t>
  </si>
  <si>
    <t>*an error by eValue caused the question about humanistic care to be omitted from the Pediatrics evaluation for 6 students. 100% of the remaining 38 students completed the evaluation.</t>
  </si>
  <si>
    <t>Elective - Emergency Medicine</t>
  </si>
  <si>
    <t>I feel as though this was a great wrap up from all of my rotations.Because of all of the providers, I feel more confident that I am ready for the next step as an actual PA.</t>
  </si>
  <si>
    <t>Elective - Plastic Surgery</t>
  </si>
  <si>
    <t>The entire department of Plastic &amp; Reconstructive Surgery at RWJ is inspiring. The way the entire team practices medicine empathetically, humanistically, and, most importantly, patient-centered, is incredibly special. I am grateful to have met the team and learned from their expertise.</t>
  </si>
  <si>
    <t>Medical Subspecialty - Dermatology</t>
  </si>
  <si>
    <t>Working with veteran population very rewarding.</t>
  </si>
  <si>
    <t>This rotation was less hands-on than I would've wished. I wish more tasks would've been delegated to me. However, I made the best of what I was offered.</t>
  </si>
  <si>
    <t>No hand sanitizers in the patient's room. Only soap and water.</t>
  </si>
  <si>
    <t>This was one of my favorite rotations. I was able to do more critical thinking and problem solving during this rotations than any other i've been on thus far</t>
  </si>
  <si>
    <t>I had the opportunity to see many patients on my own.</t>
  </si>
  <si>
    <t>I got to see difficult conversations between providers and patients which in turn showed me how these conversations would go and how to facilitate these conversations</t>
  </si>
  <si>
    <t>I feel like I grew as a provider with the help of the internal medicine team</t>
  </si>
  <si>
    <t>Afternoon reports were very helpful.</t>
  </si>
  <si>
    <t>shadowing</t>
  </si>
  <si>
    <t>[Redacted preceptor] taught us the importance of treating the person just as much as treating the medical condition.</t>
  </si>
  <si>
    <t>I wish there was more of an opportunity to develop my professional skills in OBGYN, but I did the best I could with the opportunities I was given.</t>
  </si>
  <si>
    <t>No proper disposal of blood (after cbcs/lead testing) and sanitation of nebulizer masks .</t>
  </si>
  <si>
    <t>I worked with [redacted preceptor] in the outpatient clinic in how lane and he was a great instructor. I  completed some newborn exams and visits with [redacted preceptor] supervision and was able to practice anticipatory guidance. [Redacted preceptor] and [redacted preceptor] was a pleasure to work with. They love to teach and made my peds rotation a great learning experience by providing guidance and great constructive feedback.</t>
  </si>
  <si>
    <t>You more or less shadow at this facility. The patients are higher acuity and inpatient, therefore you meet every patient with the entire medical team and the attendings are the ones talking with the patients.</t>
  </si>
  <si>
    <t>I would not endorse this site. I was not able to grow as a provider like on other rotations. They were not helpful with providing students opportunities to present patients. Most of the time was spent towards running to ask patients if they tolerated meals and walking patients in the hallway, which I do not believe I was qualified to do, as it took away Physical Therapy's job. The environment was very hostile and I did not enjoy my time here.</t>
  </si>
  <si>
    <t xml:space="preserve">Class  of 2023 </t>
  </si>
  <si>
    <t>Class of 2024</t>
  </si>
  <si>
    <t xml:space="preserve">Class of 2025 </t>
  </si>
  <si>
    <t>% SA &amp; A</t>
  </si>
  <si>
    <t xml:space="preserve">total evals </t>
  </si>
  <si>
    <t xml:space="preserve">Median </t>
  </si>
  <si>
    <t xml:space="preserve">Site Score </t>
  </si>
  <si>
    <t xml:space="preserve">Mean  </t>
  </si>
  <si>
    <t xml:space="preserve">Scale:  5=Stronlgy Agree;   1 =Strengly Disagree  </t>
  </si>
  <si>
    <t xml:space="preserve">Cohort </t>
  </si>
  <si>
    <t xml:space="preserve">Cohort Size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</si>
</sst>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 x14ac:knownFonts="1">
    <font>
      <sz val="11"/>
      <color theme="1"/>
      <name val="Aptos Narrow"/>
      <family val="2"/>
      <scheme val="minor"/>
    </font>
    <font>
      <sz val="11"/>
      <color rgb="FFFF0000"/>
      <name val="Aptos Narrow"/>
      <family val="2"/>
      <scheme val="minor"/>
    </font>
    <font>
      <b/>
      <sz val="11"/>
      <color theme="1"/>
      <name val="Aptos Narrow"/>
      <family val="2"/>
      <scheme val="minor"/>
    </font>
    <font>
      <b/>
      <i/>
      <sz val="11"/>
      <color theme="1"/>
      <name val="Aptos Narrow"/>
      <family val="2"/>
      <scheme val="minor"/>
    </font>
    <font>
      <b/>
      <sz val="11"/>
      <color theme="1"/>
      <name val="Aptos Narrow"/>
      <scheme val="minor"/>
    </font>
  </fonts>
  <fills count="3">
    <fill>
      <patternFill patternType="none"/>
    </fill>
    <fill>
      <patternFill patternType="gray125"/>
    </fill>
    <fill>
      <patternFill patternType="solid">
        <fgColor theme="2" tint="-9.9978637043366805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2">
    <xf numFmtId="0" fontId="0" fillId="0" borderId="0" xfId="0"/>
    <xf numFmtId="0" fontId="0" fillId="0" borderId="1" xfId="0" applyBorder="1" applyAlignment="1">
      <alignment horizontal="center"/>
    </xf>
    <xf numFmtId="0" fontId="2" fillId="2" borderId="1" xfId="0" applyFont="1" applyFill="1" applyBorder="1" applyAlignment="1">
      <alignment horizontal="center"/>
    </xf>
    <xf numFmtId="0" fontId="0" fillId="0" borderId="0" xfId="0" applyAlignment="1">
      <alignment horizontal="left"/>
    </xf>
    <xf numFmtId="2" fontId="0" fillId="0" borderId="1" xfId="0" applyNumberFormat="1" applyBorder="1" applyAlignment="1">
      <alignment horizontal="center"/>
    </xf>
    <xf numFmtId="0" fontId="0" fillId="2" borderId="1" xfId="0" applyFill="1" applyBorder="1" applyAlignment="1">
      <alignment horizontal="center"/>
    </xf>
    <xf numFmtId="2" fontId="0" fillId="2" borderId="1" xfId="0" applyNumberFormat="1" applyFill="1" applyBorder="1" applyAlignment="1">
      <alignment horizontal="center"/>
    </xf>
    <xf numFmtId="0" fontId="2" fillId="0" borderId="0" xfId="0" applyFont="1" applyAlignment="1">
      <alignment horizontal="center"/>
    </xf>
    <xf numFmtId="0" fontId="0" fillId="0" borderId="0" xfId="0" applyAlignment="1">
      <alignment horizontal="center"/>
    </xf>
    <xf numFmtId="164" fontId="0" fillId="0" borderId="1" xfId="0" applyNumberFormat="1" applyBorder="1" applyAlignment="1">
      <alignment horizontal="center"/>
    </xf>
    <xf numFmtId="0" fontId="1" fillId="0" borderId="0" xfId="0" applyFont="1"/>
    <xf numFmtId="0" fontId="2" fillId="0" borderId="0" xfId="0" applyFont="1"/>
    <xf numFmtId="0" fontId="3" fillId="0" borderId="0" xfId="0" applyFont="1"/>
    <xf numFmtId="164" fontId="0" fillId="2" borderId="1" xfId="0" applyNumberFormat="1" applyFill="1" applyBorder="1" applyAlignment="1">
      <alignment horizontal="center"/>
    </xf>
    <xf numFmtId="0" fontId="2" fillId="2" borderId="0" xfId="0" applyFont="1" applyFill="1" applyAlignment="1">
      <alignment horizontal="left"/>
    </xf>
    <xf numFmtId="0" fontId="2" fillId="2" borderId="0" xfId="0" applyFont="1" applyFill="1" applyAlignment="1">
      <alignment horizontal="center"/>
    </xf>
    <xf numFmtId="0" fontId="2" fillId="2" borderId="0" xfId="0" applyFont="1" applyFill="1"/>
    <xf numFmtId="0" fontId="4" fillId="0" borderId="0" xfId="0" applyFont="1"/>
    <xf numFmtId="0" fontId="4" fillId="0" borderId="0" xfId="0" applyFont="1" applyAlignment="1">
      <alignment horizontal="center"/>
    </xf>
    <xf numFmtId="0" fontId="4" fillId="0" borderId="0" xfId="0" applyFont="1" applyAlignment="1">
      <alignment horizontal="center"/>
    </xf>
    <xf numFmtId="0" fontId="4" fillId="0" borderId="0" xfId="0" applyFont="1"/>
    <xf numFmtId="0" fontId="0"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6956C-6174-4207-AFC7-84F06A9B579D}">
  <dimension ref="A1:N27"/>
  <sheetViews>
    <sheetView workbookViewId="0">
      <selection activeCell="N1" sqref="N1"/>
    </sheetView>
  </sheetViews>
  <sheetFormatPr baseColWidth="10" defaultColWidth="8.83203125" defaultRowHeight="15" x14ac:dyDescent="0.2"/>
  <cols>
    <col min="1" max="1" width="25.5" bestFit="1" customWidth="1"/>
    <col min="2" max="2" width="10.83203125" customWidth="1"/>
  </cols>
  <sheetData>
    <row r="1" spans="1:14" x14ac:dyDescent="0.2">
      <c r="A1" s="12" t="s">
        <v>0</v>
      </c>
    </row>
    <row r="2" spans="1:14" x14ac:dyDescent="0.2">
      <c r="A2" s="1"/>
      <c r="B2" s="2" t="s">
        <v>1</v>
      </c>
      <c r="C2" s="2" t="s">
        <v>2</v>
      </c>
      <c r="D2" s="2" t="s">
        <v>3</v>
      </c>
      <c r="E2" s="2" t="s">
        <v>4</v>
      </c>
      <c r="F2" s="2" t="s">
        <v>5</v>
      </c>
      <c r="G2" s="2" t="s">
        <v>6</v>
      </c>
      <c r="H2" s="2" t="s">
        <v>7</v>
      </c>
      <c r="I2" s="2" t="s">
        <v>8</v>
      </c>
      <c r="J2" s="2" t="s">
        <v>9</v>
      </c>
      <c r="K2" s="2" t="s">
        <v>10</v>
      </c>
      <c r="L2" s="2" t="s">
        <v>11</v>
      </c>
      <c r="N2" s="3" t="s">
        <v>12</v>
      </c>
    </row>
    <row r="3" spans="1:14" x14ac:dyDescent="0.2">
      <c r="A3" s="2" t="s">
        <v>13</v>
      </c>
      <c r="B3" s="1">
        <v>36</v>
      </c>
      <c r="C3" s="1">
        <v>11</v>
      </c>
      <c r="D3" s="1">
        <v>2</v>
      </c>
      <c r="E3" s="1">
        <v>0</v>
      </c>
      <c r="F3" s="1">
        <v>0</v>
      </c>
      <c r="G3" s="1">
        <v>4.7</v>
      </c>
      <c r="H3" s="1">
        <v>5</v>
      </c>
      <c r="I3" s="1">
        <v>49</v>
      </c>
      <c r="J3" s="9">
        <f>(I3/49)*100</f>
        <v>100</v>
      </c>
      <c r="K3" s="4">
        <f>(B3/I3)*100</f>
        <v>73.469387755102048</v>
      </c>
      <c r="L3" s="4">
        <f>((B3+C3)/I3)*100</f>
        <v>95.918367346938766</v>
      </c>
    </row>
    <row r="4" spans="1:14" x14ac:dyDescent="0.2">
      <c r="A4" s="2" t="s">
        <v>14</v>
      </c>
      <c r="B4" s="1">
        <v>30</v>
      </c>
      <c r="C4" s="1">
        <v>13</v>
      </c>
      <c r="D4" s="1">
        <v>5</v>
      </c>
      <c r="E4" s="1">
        <v>1</v>
      </c>
      <c r="F4" s="1">
        <v>0</v>
      </c>
      <c r="G4" s="1">
        <v>4.4800000000000004</v>
      </c>
      <c r="H4" s="1">
        <v>5</v>
      </c>
      <c r="I4" s="1">
        <v>49</v>
      </c>
      <c r="J4" s="9">
        <f t="shared" ref="J4:J10" si="0">(I4/49)*100</f>
        <v>100</v>
      </c>
      <c r="K4" s="4">
        <f t="shared" ref="K4:K11" si="1">(B4/I4)*100</f>
        <v>61.224489795918366</v>
      </c>
      <c r="L4" s="4">
        <f t="shared" ref="L4:L11" si="2">((B4+C4)/I4)*100</f>
        <v>87.755102040816325</v>
      </c>
    </row>
    <row r="5" spans="1:14" x14ac:dyDescent="0.2">
      <c r="A5" s="2" t="s">
        <v>15</v>
      </c>
      <c r="B5" s="1">
        <v>40</v>
      </c>
      <c r="C5" s="1">
        <v>8</v>
      </c>
      <c r="D5" s="1">
        <v>1</v>
      </c>
      <c r="E5" s="1">
        <v>0</v>
      </c>
      <c r="F5" s="1">
        <v>0</v>
      </c>
      <c r="G5" s="1">
        <v>4.7699999999999996</v>
      </c>
      <c r="H5" s="1">
        <v>5</v>
      </c>
      <c r="I5" s="1">
        <v>44</v>
      </c>
      <c r="J5" s="9">
        <f t="shared" si="0"/>
        <v>89.795918367346943</v>
      </c>
      <c r="K5" s="4">
        <f t="shared" si="1"/>
        <v>90.909090909090907</v>
      </c>
      <c r="L5" s="4">
        <f t="shared" si="2"/>
        <v>109.09090909090908</v>
      </c>
    </row>
    <row r="6" spans="1:14" x14ac:dyDescent="0.2">
      <c r="A6" s="2" t="s">
        <v>16</v>
      </c>
      <c r="B6" s="1">
        <v>40</v>
      </c>
      <c r="C6" s="1">
        <v>9</v>
      </c>
      <c r="D6" s="1">
        <v>0</v>
      </c>
      <c r="E6" s="1">
        <v>0</v>
      </c>
      <c r="F6" s="1">
        <v>0</v>
      </c>
      <c r="G6" s="1">
        <v>4.83</v>
      </c>
      <c r="H6" s="1">
        <v>5</v>
      </c>
      <c r="I6" s="1">
        <v>48</v>
      </c>
      <c r="J6" s="9">
        <f t="shared" si="0"/>
        <v>97.959183673469383</v>
      </c>
      <c r="K6" s="4">
        <f t="shared" si="1"/>
        <v>83.333333333333343</v>
      </c>
      <c r="L6" s="4">
        <f t="shared" si="2"/>
        <v>102.08333333333333</v>
      </c>
    </row>
    <row r="7" spans="1:14" x14ac:dyDescent="0.2">
      <c r="A7" s="2" t="s">
        <v>17</v>
      </c>
      <c r="B7" s="1">
        <v>28</v>
      </c>
      <c r="C7" s="1">
        <v>14</v>
      </c>
      <c r="D7" s="1">
        <v>5</v>
      </c>
      <c r="E7" s="1">
        <v>1</v>
      </c>
      <c r="F7" s="1">
        <v>1</v>
      </c>
      <c r="G7" s="1">
        <v>4.32</v>
      </c>
      <c r="H7" s="1">
        <v>5</v>
      </c>
      <c r="I7" s="1">
        <v>49</v>
      </c>
      <c r="J7" s="9">
        <f t="shared" si="0"/>
        <v>100</v>
      </c>
      <c r="K7" s="4">
        <f t="shared" si="1"/>
        <v>57.142857142857139</v>
      </c>
      <c r="L7" s="4">
        <f t="shared" si="2"/>
        <v>85.714285714285708</v>
      </c>
    </row>
    <row r="8" spans="1:14" x14ac:dyDescent="0.2">
      <c r="A8" s="2" t="s">
        <v>18</v>
      </c>
      <c r="B8" s="1">
        <v>39</v>
      </c>
      <c r="C8" s="1">
        <v>8</v>
      </c>
      <c r="D8" s="1">
        <v>2</v>
      </c>
      <c r="E8" s="1">
        <v>0</v>
      </c>
      <c r="F8" s="1">
        <v>0</v>
      </c>
      <c r="G8" s="1">
        <v>4.75</v>
      </c>
      <c r="H8" s="1">
        <v>5</v>
      </c>
      <c r="I8" s="1">
        <v>49</v>
      </c>
      <c r="J8" s="9">
        <f t="shared" si="0"/>
        <v>100</v>
      </c>
      <c r="K8" s="4">
        <f t="shared" si="1"/>
        <v>79.591836734693871</v>
      </c>
      <c r="L8" s="4">
        <f t="shared" si="2"/>
        <v>95.918367346938766</v>
      </c>
    </row>
    <row r="9" spans="1:14" x14ac:dyDescent="0.2">
      <c r="A9" s="2" t="s">
        <v>19</v>
      </c>
      <c r="B9" s="1">
        <v>41</v>
      </c>
      <c r="C9" s="1">
        <v>7</v>
      </c>
      <c r="D9" s="1">
        <v>1</v>
      </c>
      <c r="E9" s="1">
        <v>0</v>
      </c>
      <c r="F9" s="1">
        <v>0</v>
      </c>
      <c r="G9" s="1">
        <v>4.82</v>
      </c>
      <c r="H9" s="1">
        <v>5</v>
      </c>
      <c r="I9" s="1">
        <v>49</v>
      </c>
      <c r="J9" s="9">
        <f t="shared" si="0"/>
        <v>100</v>
      </c>
      <c r="K9" s="4">
        <f t="shared" si="1"/>
        <v>83.673469387755105</v>
      </c>
      <c r="L9" s="4">
        <f t="shared" si="2"/>
        <v>97.959183673469383</v>
      </c>
    </row>
    <row r="10" spans="1:14" x14ac:dyDescent="0.2">
      <c r="A10" s="2" t="s">
        <v>20</v>
      </c>
      <c r="B10" s="1">
        <v>37</v>
      </c>
      <c r="C10" s="1">
        <v>11</v>
      </c>
      <c r="D10" s="1">
        <v>1</v>
      </c>
      <c r="E10" s="1">
        <v>0</v>
      </c>
      <c r="F10" s="1">
        <v>0</v>
      </c>
      <c r="G10" s="1">
        <v>4.75</v>
      </c>
      <c r="H10" s="1">
        <v>5</v>
      </c>
      <c r="I10" s="1">
        <v>49</v>
      </c>
      <c r="J10" s="9">
        <f t="shared" si="0"/>
        <v>100</v>
      </c>
      <c r="K10" s="4">
        <f t="shared" si="1"/>
        <v>75.510204081632651</v>
      </c>
      <c r="L10" s="4">
        <f t="shared" si="2"/>
        <v>97.959183673469383</v>
      </c>
    </row>
    <row r="11" spans="1:14" x14ac:dyDescent="0.2">
      <c r="A11" s="2" t="s">
        <v>21</v>
      </c>
      <c r="B11" s="1">
        <v>111</v>
      </c>
      <c r="C11" s="1">
        <v>25</v>
      </c>
      <c r="D11" s="1">
        <v>1</v>
      </c>
      <c r="E11" s="1">
        <v>1</v>
      </c>
      <c r="F11" s="1">
        <v>1</v>
      </c>
      <c r="G11" s="1">
        <v>4.76</v>
      </c>
      <c r="H11" s="1">
        <v>5</v>
      </c>
      <c r="I11" s="1">
        <v>139</v>
      </c>
      <c r="J11" s="9">
        <f>(I11/147)*100</f>
        <v>94.557823129251702</v>
      </c>
      <c r="K11" s="4">
        <f t="shared" si="1"/>
        <v>79.856115107913666</v>
      </c>
      <c r="L11" s="4">
        <f t="shared" si="2"/>
        <v>97.841726618705039</v>
      </c>
    </row>
    <row r="12" spans="1:14" x14ac:dyDescent="0.2">
      <c r="A12" s="2" t="s">
        <v>22</v>
      </c>
      <c r="B12" s="5">
        <f>SUM(B3:B11)</f>
        <v>402</v>
      </c>
      <c r="C12" s="5">
        <f t="shared" ref="C12:F12" si="3">SUM(C3:C11)</f>
        <v>106</v>
      </c>
      <c r="D12" s="5">
        <f t="shared" si="3"/>
        <v>18</v>
      </c>
      <c r="E12" s="5">
        <f t="shared" si="3"/>
        <v>3</v>
      </c>
      <c r="F12" s="5">
        <f t="shared" si="3"/>
        <v>2</v>
      </c>
      <c r="G12" s="6">
        <f>AVERAGE(G3:G11)</f>
        <v>4.6866666666666665</v>
      </c>
      <c r="H12" s="5"/>
      <c r="I12" s="5">
        <f t="shared" ref="I12" si="4">SUM(I3:I11)</f>
        <v>525</v>
      </c>
      <c r="J12" s="13">
        <f>AVERAGE(J3:J11)</f>
        <v>98.034769463340893</v>
      </c>
      <c r="K12" s="6">
        <f>AVERAGE(K3:K11)</f>
        <v>76.078976027588567</v>
      </c>
      <c r="L12" s="6">
        <f>AVERAGE(L3:L11)</f>
        <v>96.69338431542954</v>
      </c>
    </row>
    <row r="13" spans="1:14" x14ac:dyDescent="0.2">
      <c r="A13" s="7"/>
      <c r="B13" s="8"/>
      <c r="C13" s="8"/>
      <c r="D13" s="8"/>
      <c r="E13" s="8"/>
      <c r="F13" s="8"/>
      <c r="G13" s="8"/>
      <c r="H13" s="8"/>
      <c r="I13" s="8"/>
      <c r="J13" s="8"/>
      <c r="K13" s="8"/>
      <c r="L13" s="8"/>
    </row>
    <row r="14" spans="1:14" x14ac:dyDescent="0.2">
      <c r="A14" s="16" t="s">
        <v>23</v>
      </c>
      <c r="B14" s="11"/>
      <c r="C14" s="11"/>
      <c r="D14" s="11"/>
      <c r="E14" s="11"/>
      <c r="F14" s="11"/>
      <c r="G14" s="11"/>
      <c r="H14" s="11"/>
      <c r="I14" s="11"/>
      <c r="J14" s="11"/>
      <c r="K14" s="11"/>
      <c r="L14" s="11"/>
    </row>
    <row r="15" spans="1:14" x14ac:dyDescent="0.2">
      <c r="A15" s="14" t="s">
        <v>24</v>
      </c>
      <c r="B15" s="15" t="s">
        <v>25</v>
      </c>
      <c r="C15" s="8"/>
      <c r="D15" s="8"/>
      <c r="E15" s="8"/>
      <c r="F15" s="8"/>
      <c r="G15" s="8"/>
      <c r="H15" s="8"/>
      <c r="I15" s="8"/>
      <c r="J15" s="8"/>
      <c r="K15" s="8"/>
      <c r="L15" s="8"/>
    </row>
    <row r="16" spans="1:14" x14ac:dyDescent="0.2">
      <c r="A16" s="11" t="s">
        <v>26</v>
      </c>
      <c r="B16" t="s">
        <v>27</v>
      </c>
      <c r="C16" s="8"/>
      <c r="D16" s="8"/>
      <c r="E16" s="8"/>
      <c r="F16" s="8"/>
      <c r="G16" s="8"/>
      <c r="H16" s="8"/>
      <c r="I16" s="8"/>
      <c r="J16" s="8"/>
    </row>
    <row r="17" spans="1:10" x14ac:dyDescent="0.2">
      <c r="A17" s="11" t="s">
        <v>28</v>
      </c>
      <c r="B17" t="s">
        <v>29</v>
      </c>
      <c r="C17" s="8"/>
      <c r="D17" s="8"/>
      <c r="E17" s="8"/>
      <c r="F17" s="8"/>
      <c r="G17" s="8"/>
      <c r="H17" s="8"/>
      <c r="I17" s="8"/>
      <c r="J17" s="8"/>
    </row>
    <row r="18" spans="1:10" x14ac:dyDescent="0.2">
      <c r="A18" s="11" t="s">
        <v>28</v>
      </c>
      <c r="B18" t="s">
        <v>30</v>
      </c>
      <c r="C18" s="8"/>
      <c r="D18" s="8"/>
      <c r="E18" s="8"/>
      <c r="F18" s="8"/>
      <c r="G18" s="8"/>
      <c r="H18" s="8"/>
      <c r="I18" s="8"/>
      <c r="J18" s="8"/>
    </row>
    <row r="19" spans="1:10" x14ac:dyDescent="0.2">
      <c r="A19" s="11" t="s">
        <v>28</v>
      </c>
      <c r="B19" t="s">
        <v>31</v>
      </c>
      <c r="C19" s="8"/>
      <c r="D19" s="8"/>
      <c r="E19" s="8"/>
      <c r="F19" s="8"/>
      <c r="G19" s="8"/>
      <c r="H19" s="8"/>
      <c r="I19" s="8"/>
      <c r="J19" s="8"/>
    </row>
    <row r="20" spans="1:10" x14ac:dyDescent="0.2">
      <c r="A20" s="11" t="s">
        <v>16</v>
      </c>
      <c r="B20" t="s">
        <v>32</v>
      </c>
      <c r="C20" s="8"/>
      <c r="D20" s="8"/>
      <c r="E20" s="8"/>
      <c r="F20" s="8"/>
      <c r="G20" s="8"/>
      <c r="H20" s="8"/>
      <c r="I20" s="8"/>
      <c r="J20" s="8"/>
    </row>
    <row r="21" spans="1:10" x14ac:dyDescent="0.2">
      <c r="A21" s="11" t="s">
        <v>16</v>
      </c>
      <c r="B21" t="s">
        <v>33</v>
      </c>
      <c r="C21" s="8"/>
      <c r="D21" s="8"/>
      <c r="E21" s="8"/>
      <c r="F21" s="8"/>
      <c r="G21" s="8"/>
      <c r="H21" s="8"/>
      <c r="I21" s="8"/>
      <c r="J21" s="8"/>
    </row>
    <row r="22" spans="1:10" x14ac:dyDescent="0.2">
      <c r="A22" s="11" t="s">
        <v>16</v>
      </c>
      <c r="B22" t="s">
        <v>34</v>
      </c>
      <c r="C22" s="8"/>
      <c r="D22" s="8"/>
      <c r="E22" s="8"/>
      <c r="F22" s="8"/>
      <c r="G22" s="8"/>
      <c r="H22" s="8"/>
      <c r="I22" s="8"/>
      <c r="J22" s="8"/>
    </row>
    <row r="23" spans="1:10" x14ac:dyDescent="0.2">
      <c r="A23" s="11" t="s">
        <v>16</v>
      </c>
      <c r="B23" t="s">
        <v>35</v>
      </c>
      <c r="C23" s="8"/>
      <c r="D23" s="8"/>
      <c r="E23" s="8"/>
      <c r="F23" s="8"/>
      <c r="G23" s="8"/>
      <c r="H23" s="8"/>
      <c r="I23" s="8"/>
      <c r="J23" s="8"/>
    </row>
    <row r="24" spans="1:10" x14ac:dyDescent="0.2">
      <c r="A24" s="11" t="s">
        <v>36</v>
      </c>
      <c r="B24" t="s">
        <v>37</v>
      </c>
      <c r="C24" s="8"/>
      <c r="D24" s="8"/>
      <c r="E24" s="8"/>
      <c r="F24" s="8"/>
      <c r="G24" s="8"/>
      <c r="H24" s="8"/>
      <c r="I24" s="8"/>
      <c r="J24" s="8"/>
    </row>
    <row r="25" spans="1:10" x14ac:dyDescent="0.2">
      <c r="A25" s="11" t="s">
        <v>20</v>
      </c>
      <c r="B25" t="s">
        <v>38</v>
      </c>
      <c r="C25" s="8"/>
      <c r="D25" s="8"/>
      <c r="E25" s="8"/>
      <c r="F25" s="8"/>
      <c r="G25" s="8"/>
      <c r="H25" s="8"/>
      <c r="I25" s="8"/>
      <c r="J25" s="8"/>
    </row>
    <row r="26" spans="1:10" x14ac:dyDescent="0.2">
      <c r="A26" s="11" t="s">
        <v>20</v>
      </c>
      <c r="B26" t="s">
        <v>39</v>
      </c>
      <c r="C26" s="8"/>
      <c r="D26" s="8"/>
      <c r="E26" s="8"/>
      <c r="F26" s="8"/>
      <c r="G26" s="8"/>
      <c r="H26" s="8"/>
      <c r="I26" s="8"/>
      <c r="J26" s="8"/>
    </row>
    <row r="27" spans="1:10" x14ac:dyDescent="0.2">
      <c r="A27" s="11" t="s">
        <v>14</v>
      </c>
      <c r="B27" t="s">
        <v>40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3A5EC-79D3-8A4A-90F3-F0B64E36E053}">
  <dimension ref="A2:G8"/>
  <sheetViews>
    <sheetView tabSelected="1" workbookViewId="0">
      <selection activeCell="I10" sqref="I10"/>
    </sheetView>
  </sheetViews>
  <sheetFormatPr baseColWidth="10" defaultRowHeight="15" x14ac:dyDescent="0.2"/>
  <cols>
    <col min="1" max="1" width="21.1640625" customWidth="1"/>
    <col min="2" max="2" width="10" customWidth="1"/>
    <col min="3" max="3" width="6" customWidth="1"/>
    <col min="4" max="4" width="7.83203125" customWidth="1"/>
    <col min="5" max="5" width="8" customWidth="1"/>
    <col min="6" max="6" width="6.83203125" customWidth="1"/>
    <col min="7" max="7" width="6.5" customWidth="1"/>
  </cols>
  <sheetData>
    <row r="2" spans="1:7" x14ac:dyDescent="0.2">
      <c r="A2" s="17" t="s">
        <v>89</v>
      </c>
      <c r="B2" s="18" t="s">
        <v>90</v>
      </c>
      <c r="C2" s="8"/>
      <c r="D2" s="8"/>
      <c r="E2" s="19" t="s">
        <v>86</v>
      </c>
      <c r="F2" s="19"/>
      <c r="G2" s="19"/>
    </row>
    <row r="3" spans="1:7" x14ac:dyDescent="0.2">
      <c r="B3" s="18" t="s">
        <v>84</v>
      </c>
      <c r="C3" s="18" t="s">
        <v>9</v>
      </c>
      <c r="D3" s="18" t="s">
        <v>83</v>
      </c>
      <c r="E3" s="18" t="s">
        <v>87</v>
      </c>
      <c r="F3" s="18" t="s">
        <v>85</v>
      </c>
      <c r="G3" s="18" t="s">
        <v>5</v>
      </c>
    </row>
    <row r="4" spans="1:7" x14ac:dyDescent="0.2">
      <c r="A4" s="17" t="s">
        <v>80</v>
      </c>
      <c r="B4" s="8">
        <v>49</v>
      </c>
      <c r="C4" s="8">
        <v>98</v>
      </c>
      <c r="D4" s="8">
        <v>96.9</v>
      </c>
      <c r="E4" s="8">
        <v>4.6900000000000004</v>
      </c>
      <c r="F4" s="8">
        <v>5</v>
      </c>
      <c r="G4" s="8">
        <v>2</v>
      </c>
    </row>
    <row r="5" spans="1:7" x14ac:dyDescent="0.2">
      <c r="A5" s="17" t="s">
        <v>81</v>
      </c>
      <c r="B5" s="8">
        <v>48</v>
      </c>
      <c r="C5" s="8">
        <v>99.5</v>
      </c>
      <c r="D5" s="8">
        <v>92.65</v>
      </c>
      <c r="E5" s="8">
        <v>4.62</v>
      </c>
      <c r="F5" s="8">
        <v>5</v>
      </c>
      <c r="G5" s="8">
        <v>9</v>
      </c>
    </row>
    <row r="6" spans="1:7" x14ac:dyDescent="0.2">
      <c r="A6" s="17" t="s">
        <v>82</v>
      </c>
      <c r="B6" s="8">
        <v>44</v>
      </c>
      <c r="C6" s="8">
        <v>100</v>
      </c>
      <c r="D6" s="8">
        <v>95.04</v>
      </c>
      <c r="E6" s="8">
        <v>4.75</v>
      </c>
      <c r="F6" s="8">
        <v>5</v>
      </c>
      <c r="G6" s="8">
        <v>4</v>
      </c>
    </row>
    <row r="8" spans="1:7" x14ac:dyDescent="0.2">
      <c r="A8" s="20" t="s">
        <v>88</v>
      </c>
      <c r="B8" s="21"/>
      <c r="C8" s="21"/>
      <c r="D8" s="21"/>
    </row>
  </sheetData>
  <mergeCells count="2">
    <mergeCell ref="E2:G2"/>
    <mergeCell ref="A8:D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EA64E-6062-48AF-BC00-BD55CBD8C90B}">
  <dimension ref="A1:N27"/>
  <sheetViews>
    <sheetView workbookViewId="0">
      <selection activeCell="N4" sqref="N4"/>
    </sheetView>
  </sheetViews>
  <sheetFormatPr baseColWidth="10" defaultColWidth="8.83203125" defaultRowHeight="15" x14ac:dyDescent="0.2"/>
  <cols>
    <col min="1" max="1" width="29.83203125" bestFit="1" customWidth="1"/>
    <col min="2" max="2" width="10.5" customWidth="1"/>
  </cols>
  <sheetData>
    <row r="1" spans="1:14" x14ac:dyDescent="0.2">
      <c r="A1" s="12" t="s">
        <v>0</v>
      </c>
    </row>
    <row r="2" spans="1:14" x14ac:dyDescent="0.2">
      <c r="A2" s="1"/>
      <c r="B2" s="2" t="s">
        <v>1</v>
      </c>
      <c r="C2" s="2" t="s">
        <v>2</v>
      </c>
      <c r="D2" s="2" t="s">
        <v>3</v>
      </c>
      <c r="E2" s="2" t="s">
        <v>4</v>
      </c>
      <c r="F2" s="2" t="s">
        <v>5</v>
      </c>
      <c r="G2" s="2" t="s">
        <v>6</v>
      </c>
      <c r="H2" s="2" t="s">
        <v>7</v>
      </c>
      <c r="I2" s="2" t="s">
        <v>8</v>
      </c>
      <c r="J2" s="2" t="s">
        <v>9</v>
      </c>
      <c r="K2" s="2" t="s">
        <v>10</v>
      </c>
      <c r="L2" s="2" t="s">
        <v>11</v>
      </c>
      <c r="N2" s="3" t="s">
        <v>12</v>
      </c>
    </row>
    <row r="3" spans="1:14" x14ac:dyDescent="0.2">
      <c r="A3" s="2" t="s">
        <v>13</v>
      </c>
      <c r="B3" s="1">
        <v>36</v>
      </c>
      <c r="C3" s="1">
        <v>12</v>
      </c>
      <c r="D3" s="1">
        <v>1</v>
      </c>
      <c r="E3" s="1">
        <v>0</v>
      </c>
      <c r="F3" s="1">
        <v>0</v>
      </c>
      <c r="G3" s="1">
        <v>4.74</v>
      </c>
      <c r="H3" s="1">
        <v>5</v>
      </c>
      <c r="I3" s="1">
        <v>49</v>
      </c>
      <c r="J3" s="9">
        <v>100</v>
      </c>
      <c r="K3" s="4">
        <f>(B3/I3)*100</f>
        <v>73.469387755102048</v>
      </c>
      <c r="L3" s="4">
        <f>((B3+C3)/I3)*100</f>
        <v>97.959183673469383</v>
      </c>
    </row>
    <row r="4" spans="1:14" x14ac:dyDescent="0.2">
      <c r="A4" s="2" t="s">
        <v>14</v>
      </c>
      <c r="B4" s="1">
        <v>26</v>
      </c>
      <c r="C4" s="1">
        <v>13</v>
      </c>
      <c r="D4" s="1">
        <v>6</v>
      </c>
      <c r="E4" s="1">
        <v>2</v>
      </c>
      <c r="F4" s="1">
        <v>2</v>
      </c>
      <c r="G4" s="1">
        <v>4.22</v>
      </c>
      <c r="H4" s="1">
        <v>5</v>
      </c>
      <c r="I4" s="1">
        <v>49</v>
      </c>
      <c r="J4" s="9">
        <v>100</v>
      </c>
      <c r="K4" s="4">
        <f t="shared" ref="K4:K11" si="0">(B4/I4)*100</f>
        <v>53.061224489795919</v>
      </c>
      <c r="L4" s="4">
        <f t="shared" ref="L4:L11" si="1">((B4+C4)/I4)*100</f>
        <v>79.591836734693871</v>
      </c>
    </row>
    <row r="5" spans="1:14" x14ac:dyDescent="0.2">
      <c r="A5" s="2" t="s">
        <v>15</v>
      </c>
      <c r="B5" s="1">
        <v>43</v>
      </c>
      <c r="C5" s="1">
        <v>6</v>
      </c>
      <c r="D5" s="1">
        <v>0</v>
      </c>
      <c r="E5" s="1">
        <v>0</v>
      </c>
      <c r="F5" s="1">
        <v>0</v>
      </c>
      <c r="G5" s="1">
        <v>4.8600000000000003</v>
      </c>
      <c r="H5" s="1">
        <v>5</v>
      </c>
      <c r="I5" s="1">
        <v>49</v>
      </c>
      <c r="J5" s="9">
        <v>100</v>
      </c>
      <c r="K5" s="4">
        <f t="shared" si="0"/>
        <v>87.755102040816325</v>
      </c>
      <c r="L5" s="4">
        <f t="shared" si="1"/>
        <v>100</v>
      </c>
    </row>
    <row r="6" spans="1:14" x14ac:dyDescent="0.2">
      <c r="A6" s="2" t="s">
        <v>16</v>
      </c>
      <c r="B6" s="1">
        <v>36</v>
      </c>
      <c r="C6" s="1">
        <v>6</v>
      </c>
      <c r="D6" s="1">
        <v>0</v>
      </c>
      <c r="E6" s="1">
        <v>0</v>
      </c>
      <c r="F6" s="1">
        <v>1</v>
      </c>
      <c r="G6" s="1">
        <v>4.68</v>
      </c>
      <c r="H6" s="1">
        <v>5</v>
      </c>
      <c r="I6" s="1">
        <v>49</v>
      </c>
      <c r="J6" s="9">
        <v>100</v>
      </c>
      <c r="K6" s="4">
        <f t="shared" si="0"/>
        <v>73.469387755102048</v>
      </c>
      <c r="L6" s="4">
        <f t="shared" si="1"/>
        <v>85.714285714285708</v>
      </c>
    </row>
    <row r="7" spans="1:14" x14ac:dyDescent="0.2">
      <c r="A7" s="2" t="s">
        <v>17</v>
      </c>
      <c r="B7" s="1">
        <v>30</v>
      </c>
      <c r="C7" s="1">
        <v>15</v>
      </c>
      <c r="D7" s="1">
        <v>2</v>
      </c>
      <c r="E7" s="1">
        <v>1</v>
      </c>
      <c r="F7" s="1">
        <v>1</v>
      </c>
      <c r="G7" s="1">
        <v>4.47</v>
      </c>
      <c r="H7" s="1">
        <v>5</v>
      </c>
      <c r="I7" s="1">
        <v>49</v>
      </c>
      <c r="J7" s="9">
        <v>100</v>
      </c>
      <c r="K7" s="4">
        <f t="shared" si="0"/>
        <v>61.224489795918366</v>
      </c>
      <c r="L7" s="4">
        <f t="shared" si="1"/>
        <v>91.83673469387756</v>
      </c>
    </row>
    <row r="8" spans="1:14" x14ac:dyDescent="0.2">
      <c r="A8" s="2" t="s">
        <v>18</v>
      </c>
      <c r="B8" s="1">
        <v>29</v>
      </c>
      <c r="C8" s="1">
        <v>14</v>
      </c>
      <c r="D8" s="1">
        <v>3</v>
      </c>
      <c r="E8" s="1">
        <v>1</v>
      </c>
      <c r="F8" s="1">
        <v>2</v>
      </c>
      <c r="G8" s="1">
        <v>4.5</v>
      </c>
      <c r="H8" s="1">
        <v>5</v>
      </c>
      <c r="I8" s="1">
        <v>49</v>
      </c>
      <c r="J8" s="9">
        <v>100</v>
      </c>
      <c r="K8" s="4">
        <f t="shared" si="0"/>
        <v>59.183673469387756</v>
      </c>
      <c r="L8" s="4">
        <f t="shared" si="1"/>
        <v>87.755102040816325</v>
      </c>
    </row>
    <row r="9" spans="1:14" x14ac:dyDescent="0.2">
      <c r="A9" s="2" t="s">
        <v>19</v>
      </c>
      <c r="B9" s="1">
        <v>42</v>
      </c>
      <c r="C9" s="1">
        <v>5</v>
      </c>
      <c r="D9" s="1">
        <v>0</v>
      </c>
      <c r="E9" s="1">
        <v>0</v>
      </c>
      <c r="F9" s="1">
        <v>2</v>
      </c>
      <c r="G9" s="1">
        <v>4.7300000000000004</v>
      </c>
      <c r="H9" s="1">
        <v>5</v>
      </c>
      <c r="I9" s="1">
        <v>49</v>
      </c>
      <c r="J9" s="9">
        <v>100</v>
      </c>
      <c r="K9" s="4">
        <f t="shared" si="0"/>
        <v>85.714285714285708</v>
      </c>
      <c r="L9" s="4">
        <f t="shared" si="1"/>
        <v>95.918367346938766</v>
      </c>
    </row>
    <row r="10" spans="1:14" x14ac:dyDescent="0.2">
      <c r="A10" s="2" t="s">
        <v>20</v>
      </c>
      <c r="B10" s="1">
        <v>36</v>
      </c>
      <c r="C10" s="1">
        <v>12</v>
      </c>
      <c r="D10" s="1">
        <v>0</v>
      </c>
      <c r="E10" s="1">
        <v>2</v>
      </c>
      <c r="F10" s="1">
        <v>0</v>
      </c>
      <c r="G10" s="1">
        <v>4.63</v>
      </c>
      <c r="H10" s="1">
        <v>5</v>
      </c>
      <c r="I10" s="1">
        <v>49</v>
      </c>
      <c r="J10" s="9">
        <v>100</v>
      </c>
      <c r="K10" s="4">
        <f t="shared" si="0"/>
        <v>73.469387755102048</v>
      </c>
      <c r="L10" s="4">
        <f t="shared" si="1"/>
        <v>97.959183673469383</v>
      </c>
    </row>
    <row r="11" spans="1:14" x14ac:dyDescent="0.2">
      <c r="A11" s="2" t="s">
        <v>21</v>
      </c>
      <c r="B11" s="1">
        <v>106</v>
      </c>
      <c r="C11" s="1">
        <v>30</v>
      </c>
      <c r="D11" s="1">
        <v>3</v>
      </c>
      <c r="E11" s="1">
        <v>0</v>
      </c>
      <c r="F11" s="1">
        <v>1</v>
      </c>
      <c r="G11" s="1">
        <v>4.74</v>
      </c>
      <c r="H11" s="1">
        <v>5</v>
      </c>
      <c r="I11" s="1">
        <v>140</v>
      </c>
      <c r="J11" s="9">
        <v>95.2</v>
      </c>
      <c r="K11" s="4">
        <f t="shared" si="0"/>
        <v>75.714285714285708</v>
      </c>
      <c r="L11" s="4">
        <f t="shared" si="1"/>
        <v>97.142857142857139</v>
      </c>
    </row>
    <row r="12" spans="1:14" x14ac:dyDescent="0.2">
      <c r="A12" s="2" t="s">
        <v>22</v>
      </c>
      <c r="B12" s="5">
        <f>SUM(B3:B11)</f>
        <v>384</v>
      </c>
      <c r="C12" s="5">
        <f t="shared" ref="C12:F12" si="2">SUM(C3:C11)</f>
        <v>113</v>
      </c>
      <c r="D12" s="5">
        <f t="shared" si="2"/>
        <v>15</v>
      </c>
      <c r="E12" s="5">
        <f t="shared" si="2"/>
        <v>6</v>
      </c>
      <c r="F12" s="5">
        <f t="shared" si="2"/>
        <v>9</v>
      </c>
      <c r="G12" s="6">
        <f>AVERAGE(G3:G11)</f>
        <v>4.6188888888888897</v>
      </c>
      <c r="H12" s="5"/>
      <c r="I12" s="5">
        <f t="shared" ref="I12" si="3">SUM(I3:I11)</f>
        <v>532</v>
      </c>
      <c r="J12" s="13">
        <f>AVERAGE(J3:J11)</f>
        <v>99.466666666666669</v>
      </c>
      <c r="K12" s="6">
        <f>AVERAGE(K3:K11)</f>
        <v>71.451247165532877</v>
      </c>
      <c r="L12" s="6">
        <f>AVERAGE(L3:L11)</f>
        <v>92.653061224489804</v>
      </c>
    </row>
    <row r="13" spans="1:14" x14ac:dyDescent="0.2">
      <c r="A13" s="7"/>
      <c r="B13" s="8"/>
      <c r="C13" s="8"/>
      <c r="D13" s="8"/>
      <c r="E13" s="8"/>
      <c r="F13" s="8"/>
      <c r="G13" s="8"/>
      <c r="H13" s="8"/>
      <c r="I13" s="8"/>
      <c r="J13" s="8"/>
      <c r="K13" s="8"/>
      <c r="L13" s="8"/>
    </row>
    <row r="14" spans="1:14" x14ac:dyDescent="0.2">
      <c r="A14" s="16" t="s">
        <v>23</v>
      </c>
      <c r="B14" s="11"/>
      <c r="C14" s="11"/>
      <c r="D14" s="11"/>
      <c r="E14" s="11"/>
      <c r="F14" s="11"/>
      <c r="G14" s="11"/>
      <c r="H14" s="11"/>
      <c r="I14" s="11"/>
      <c r="J14" s="11"/>
      <c r="K14" s="11"/>
      <c r="L14" s="11"/>
    </row>
    <row r="15" spans="1:14" x14ac:dyDescent="0.2">
      <c r="A15" s="14" t="s">
        <v>24</v>
      </c>
      <c r="B15" s="15" t="s">
        <v>25</v>
      </c>
      <c r="C15" s="8"/>
      <c r="D15" s="8"/>
      <c r="E15" s="8"/>
      <c r="F15" s="8"/>
      <c r="G15" s="8"/>
      <c r="H15" s="8"/>
      <c r="I15" s="8"/>
      <c r="J15" s="8"/>
      <c r="K15" s="8"/>
      <c r="L15" s="8"/>
    </row>
    <row r="16" spans="1:14" x14ac:dyDescent="0.2">
      <c r="A16" s="11" t="s">
        <v>41</v>
      </c>
      <c r="B16" s="3" t="s">
        <v>42</v>
      </c>
      <c r="C16" s="8"/>
      <c r="D16" s="8"/>
      <c r="E16" s="8"/>
      <c r="F16" s="8"/>
      <c r="G16" s="8"/>
      <c r="H16" s="8"/>
    </row>
    <row r="17" spans="1:8" x14ac:dyDescent="0.2">
      <c r="A17" s="11" t="s">
        <v>43</v>
      </c>
      <c r="B17" s="3" t="s">
        <v>44</v>
      </c>
      <c r="C17" s="8"/>
      <c r="D17" s="8"/>
      <c r="E17" s="8"/>
      <c r="F17" s="8"/>
      <c r="G17" s="8"/>
      <c r="H17" s="8"/>
    </row>
    <row r="18" spans="1:8" x14ac:dyDescent="0.2">
      <c r="A18" s="11" t="s">
        <v>45</v>
      </c>
      <c r="B18" s="3" t="s">
        <v>46</v>
      </c>
      <c r="C18" s="8"/>
      <c r="D18" s="8"/>
      <c r="E18" s="8"/>
      <c r="F18" s="8"/>
      <c r="G18" s="8"/>
      <c r="H18" s="8"/>
    </row>
    <row r="19" spans="1:8" x14ac:dyDescent="0.2">
      <c r="A19" s="11" t="s">
        <v>20</v>
      </c>
      <c r="B19" s="3" t="s">
        <v>47</v>
      </c>
      <c r="C19" s="8"/>
      <c r="D19" s="8"/>
      <c r="E19" s="8"/>
      <c r="F19" s="8"/>
      <c r="G19" s="8"/>
      <c r="H19" s="8"/>
    </row>
    <row r="20" spans="1:8" x14ac:dyDescent="0.2">
      <c r="A20" s="11" t="s">
        <v>20</v>
      </c>
      <c r="B20" s="3" t="s">
        <v>48</v>
      </c>
      <c r="C20" s="8"/>
      <c r="D20" s="8"/>
      <c r="E20" s="8"/>
      <c r="F20" s="8"/>
      <c r="G20" s="8"/>
      <c r="H20" s="8"/>
    </row>
    <row r="21" spans="1:8" x14ac:dyDescent="0.2">
      <c r="A21" s="11" t="s">
        <v>26</v>
      </c>
      <c r="B21" s="3" t="s">
        <v>49</v>
      </c>
      <c r="C21" s="8"/>
      <c r="D21" s="8"/>
      <c r="E21" s="8"/>
      <c r="F21" s="8"/>
      <c r="G21" s="8"/>
      <c r="H21" s="8"/>
    </row>
    <row r="22" spans="1:8" x14ac:dyDescent="0.2">
      <c r="A22" s="11" t="s">
        <v>16</v>
      </c>
      <c r="B22" s="3" t="s">
        <v>50</v>
      </c>
      <c r="C22" s="8"/>
      <c r="D22" s="8"/>
      <c r="E22" s="8"/>
      <c r="F22" s="8"/>
      <c r="G22" s="8"/>
      <c r="H22" s="8"/>
    </row>
    <row r="23" spans="1:8" x14ac:dyDescent="0.2">
      <c r="A23" s="11" t="s">
        <v>16</v>
      </c>
      <c r="B23" s="3" t="s">
        <v>51</v>
      </c>
      <c r="C23" s="8"/>
      <c r="D23" s="8"/>
      <c r="E23" s="8"/>
      <c r="F23" s="8"/>
      <c r="G23" s="8"/>
      <c r="H23" s="8"/>
    </row>
    <row r="24" spans="1:8" x14ac:dyDescent="0.2">
      <c r="A24" s="11" t="s">
        <v>52</v>
      </c>
      <c r="B24" s="3" t="s">
        <v>53</v>
      </c>
      <c r="C24" s="8"/>
      <c r="D24" s="8"/>
      <c r="E24" s="8"/>
      <c r="F24" s="8"/>
      <c r="G24" s="8"/>
      <c r="H24" s="8"/>
    </row>
    <row r="25" spans="1:8" x14ac:dyDescent="0.2">
      <c r="A25" s="11" t="s">
        <v>52</v>
      </c>
      <c r="B25" s="3" t="s">
        <v>54</v>
      </c>
      <c r="C25" s="8"/>
      <c r="D25" s="8"/>
      <c r="E25" s="8"/>
      <c r="F25" s="8"/>
      <c r="G25" s="8"/>
      <c r="H25" s="8"/>
    </row>
    <row r="26" spans="1:8" x14ac:dyDescent="0.2">
      <c r="A26" s="11" t="s">
        <v>52</v>
      </c>
      <c r="B26" s="3" t="s">
        <v>55</v>
      </c>
      <c r="C26" s="8"/>
      <c r="D26" s="8"/>
      <c r="E26" s="8"/>
      <c r="F26" s="8"/>
      <c r="G26" s="8"/>
      <c r="H26" s="8"/>
    </row>
    <row r="27" spans="1:8" x14ac:dyDescent="0.2">
      <c r="A27" s="11" t="s">
        <v>14</v>
      </c>
      <c r="B27" s="3" t="s">
        <v>56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CE6BC-2891-4E48-A192-69ED48824237}">
  <dimension ref="A1:N32"/>
  <sheetViews>
    <sheetView workbookViewId="0">
      <selection activeCell="O12" sqref="O12"/>
    </sheetView>
  </sheetViews>
  <sheetFormatPr baseColWidth="10" defaultColWidth="8.83203125" defaultRowHeight="15" x14ac:dyDescent="0.2"/>
  <cols>
    <col min="1" max="1" width="31.5" bestFit="1" customWidth="1"/>
    <col min="2" max="2" width="10.1640625" customWidth="1"/>
  </cols>
  <sheetData>
    <row r="1" spans="1:14" x14ac:dyDescent="0.2">
      <c r="A1" s="12" t="s">
        <v>0</v>
      </c>
    </row>
    <row r="2" spans="1:14" x14ac:dyDescent="0.2">
      <c r="A2" s="1"/>
      <c r="B2" s="2" t="s">
        <v>1</v>
      </c>
      <c r="C2" s="2" t="s">
        <v>2</v>
      </c>
      <c r="D2" s="2" t="s">
        <v>3</v>
      </c>
      <c r="E2" s="2" t="s">
        <v>4</v>
      </c>
      <c r="F2" s="2" t="s">
        <v>5</v>
      </c>
      <c r="G2" s="2" t="s">
        <v>6</v>
      </c>
      <c r="H2" s="2" t="s">
        <v>7</v>
      </c>
      <c r="I2" s="2" t="s">
        <v>8</v>
      </c>
      <c r="J2" s="2" t="s">
        <v>9</v>
      </c>
      <c r="K2" s="2" t="s">
        <v>10</v>
      </c>
      <c r="L2" s="2" t="s">
        <v>11</v>
      </c>
      <c r="N2" s="3" t="s">
        <v>57</v>
      </c>
    </row>
    <row r="3" spans="1:14" x14ac:dyDescent="0.2">
      <c r="A3" s="2" t="s">
        <v>13</v>
      </c>
      <c r="B3" s="1">
        <v>32</v>
      </c>
      <c r="C3" s="1">
        <v>11</v>
      </c>
      <c r="D3" s="1">
        <v>1</v>
      </c>
      <c r="E3" s="1">
        <v>0</v>
      </c>
      <c r="F3" s="1">
        <v>0</v>
      </c>
      <c r="G3" s="1">
        <v>4.84</v>
      </c>
      <c r="H3" s="1">
        <v>5</v>
      </c>
      <c r="I3" s="1">
        <v>44</v>
      </c>
      <c r="J3" s="9">
        <v>100</v>
      </c>
      <c r="K3" s="4">
        <f>(B3/I3)*100</f>
        <v>72.727272727272734</v>
      </c>
      <c r="L3" s="4">
        <f>((B3+C3)/I3)*100</f>
        <v>97.727272727272734</v>
      </c>
    </row>
    <row r="4" spans="1:14" x14ac:dyDescent="0.2">
      <c r="A4" s="2" t="s">
        <v>14</v>
      </c>
      <c r="B4" s="1">
        <v>32</v>
      </c>
      <c r="C4" s="1">
        <v>9</v>
      </c>
      <c r="D4" s="1">
        <v>2</v>
      </c>
      <c r="E4" s="1">
        <v>0</v>
      </c>
      <c r="F4" s="1">
        <v>1</v>
      </c>
      <c r="G4" s="1">
        <v>4.6500000000000004</v>
      </c>
      <c r="H4" s="1">
        <v>5</v>
      </c>
      <c r="I4" s="1">
        <v>44</v>
      </c>
      <c r="J4" s="9">
        <v>100</v>
      </c>
      <c r="K4" s="4">
        <f t="shared" ref="K4:K11" si="0">(B4/I4)*100</f>
        <v>72.727272727272734</v>
      </c>
      <c r="L4" s="4">
        <f t="shared" ref="L4:L11" si="1">((B4+C4)/I4)*100</f>
        <v>93.181818181818173</v>
      </c>
    </row>
    <row r="5" spans="1:14" x14ac:dyDescent="0.2">
      <c r="A5" s="2" t="s">
        <v>15</v>
      </c>
      <c r="B5" s="1">
        <v>38</v>
      </c>
      <c r="C5" s="1">
        <v>4</v>
      </c>
      <c r="D5" s="1">
        <v>1</v>
      </c>
      <c r="E5" s="1">
        <v>0</v>
      </c>
      <c r="F5" s="1">
        <v>1</v>
      </c>
      <c r="G5" s="1">
        <v>4.78</v>
      </c>
      <c r="H5" s="1">
        <v>5</v>
      </c>
      <c r="I5" s="1">
        <v>44</v>
      </c>
      <c r="J5" s="9">
        <v>100</v>
      </c>
      <c r="K5" s="4">
        <f t="shared" si="0"/>
        <v>86.36363636363636</v>
      </c>
      <c r="L5" s="4">
        <f t="shared" si="1"/>
        <v>95.454545454545453</v>
      </c>
    </row>
    <row r="6" spans="1:14" x14ac:dyDescent="0.2">
      <c r="A6" s="2" t="s">
        <v>58</v>
      </c>
      <c r="B6" s="1">
        <v>31</v>
      </c>
      <c r="C6" s="1">
        <v>5</v>
      </c>
      <c r="D6" s="1">
        <v>1</v>
      </c>
      <c r="E6" s="1">
        <v>0</v>
      </c>
      <c r="F6" s="1">
        <v>1</v>
      </c>
      <c r="G6" s="1">
        <v>4.74</v>
      </c>
      <c r="H6" s="1">
        <v>5</v>
      </c>
      <c r="I6" s="1">
        <v>38</v>
      </c>
      <c r="J6" s="9">
        <v>100</v>
      </c>
      <c r="K6" s="4">
        <f t="shared" si="0"/>
        <v>81.578947368421055</v>
      </c>
      <c r="L6" s="4">
        <f t="shared" si="1"/>
        <v>94.73684210526315</v>
      </c>
      <c r="M6" s="10" t="s">
        <v>59</v>
      </c>
    </row>
    <row r="7" spans="1:14" x14ac:dyDescent="0.2">
      <c r="A7" s="2" t="s">
        <v>17</v>
      </c>
      <c r="B7" s="1">
        <v>35</v>
      </c>
      <c r="C7" s="1">
        <v>5</v>
      </c>
      <c r="D7" s="1">
        <v>2</v>
      </c>
      <c r="E7" s="1">
        <v>2</v>
      </c>
      <c r="F7" s="1">
        <v>0</v>
      </c>
      <c r="G7" s="1">
        <v>4.5999999999999996</v>
      </c>
      <c r="H7" s="1">
        <v>5</v>
      </c>
      <c r="I7" s="1">
        <v>44</v>
      </c>
      <c r="J7" s="9">
        <v>100</v>
      </c>
      <c r="K7" s="4">
        <f t="shared" si="0"/>
        <v>79.545454545454547</v>
      </c>
      <c r="L7" s="4">
        <f t="shared" si="1"/>
        <v>90.909090909090907</v>
      </c>
    </row>
    <row r="8" spans="1:14" x14ac:dyDescent="0.2">
      <c r="A8" s="2" t="s">
        <v>18</v>
      </c>
      <c r="B8" s="1">
        <v>31</v>
      </c>
      <c r="C8" s="1">
        <v>10</v>
      </c>
      <c r="D8" s="1">
        <v>3</v>
      </c>
      <c r="E8" s="1">
        <v>0</v>
      </c>
      <c r="F8" s="1">
        <v>0</v>
      </c>
      <c r="G8" s="1">
        <v>4.7</v>
      </c>
      <c r="H8" s="1">
        <v>5</v>
      </c>
      <c r="I8" s="1">
        <v>44</v>
      </c>
      <c r="J8" s="9">
        <v>100</v>
      </c>
      <c r="K8" s="4">
        <f t="shared" si="0"/>
        <v>70.454545454545453</v>
      </c>
      <c r="L8" s="4">
        <f t="shared" si="1"/>
        <v>93.181818181818173</v>
      </c>
    </row>
    <row r="9" spans="1:14" x14ac:dyDescent="0.2">
      <c r="A9" s="2" t="s">
        <v>19</v>
      </c>
      <c r="B9" s="1">
        <v>42</v>
      </c>
      <c r="C9" s="1">
        <v>2</v>
      </c>
      <c r="D9" s="1">
        <v>0</v>
      </c>
      <c r="E9" s="1">
        <v>0</v>
      </c>
      <c r="F9" s="1">
        <v>0</v>
      </c>
      <c r="G9" s="1">
        <v>4.96</v>
      </c>
      <c r="H9" s="1">
        <v>5</v>
      </c>
      <c r="I9" s="1">
        <v>44</v>
      </c>
      <c r="J9" s="9">
        <v>100</v>
      </c>
      <c r="K9" s="4">
        <f t="shared" si="0"/>
        <v>95.454545454545453</v>
      </c>
      <c r="L9" s="4">
        <f t="shared" si="1"/>
        <v>100</v>
      </c>
    </row>
    <row r="10" spans="1:14" x14ac:dyDescent="0.2">
      <c r="A10" s="2" t="s">
        <v>20</v>
      </c>
      <c r="B10" s="1">
        <v>34</v>
      </c>
      <c r="C10" s="1">
        <v>8</v>
      </c>
      <c r="D10" s="1">
        <v>1</v>
      </c>
      <c r="E10" s="1">
        <v>0</v>
      </c>
      <c r="F10" s="1">
        <v>1</v>
      </c>
      <c r="G10" s="1">
        <v>4.7300000000000004</v>
      </c>
      <c r="H10" s="1">
        <v>5</v>
      </c>
      <c r="I10" s="1">
        <v>44</v>
      </c>
      <c r="J10" s="9">
        <v>100</v>
      </c>
      <c r="K10" s="4">
        <f t="shared" si="0"/>
        <v>77.272727272727266</v>
      </c>
      <c r="L10" s="4">
        <f t="shared" si="1"/>
        <v>95.454545454545453</v>
      </c>
    </row>
    <row r="11" spans="1:14" x14ac:dyDescent="0.2">
      <c r="A11" s="2" t="s">
        <v>21</v>
      </c>
      <c r="B11" s="1">
        <v>109</v>
      </c>
      <c r="C11" s="1">
        <v>16</v>
      </c>
      <c r="D11" s="1">
        <v>5</v>
      </c>
      <c r="E11" s="1">
        <v>2</v>
      </c>
      <c r="F11" s="1">
        <v>0</v>
      </c>
      <c r="G11" s="1">
        <v>4.7699999999999996</v>
      </c>
      <c r="H11" s="1">
        <v>5</v>
      </c>
      <c r="I11" s="1">
        <v>132</v>
      </c>
      <c r="J11" s="9">
        <v>100</v>
      </c>
      <c r="K11" s="4">
        <f t="shared" si="0"/>
        <v>82.575757575757578</v>
      </c>
      <c r="L11" s="4">
        <f t="shared" si="1"/>
        <v>94.696969696969703</v>
      </c>
    </row>
    <row r="12" spans="1:14" x14ac:dyDescent="0.2">
      <c r="A12" s="2" t="s">
        <v>22</v>
      </c>
      <c r="B12" s="5">
        <f>SUM(B3:B11)</f>
        <v>384</v>
      </c>
      <c r="C12" s="5">
        <f t="shared" ref="C12:F12" si="2">SUM(C3:C11)</f>
        <v>70</v>
      </c>
      <c r="D12" s="5">
        <f t="shared" si="2"/>
        <v>16</v>
      </c>
      <c r="E12" s="5">
        <f t="shared" si="2"/>
        <v>4</v>
      </c>
      <c r="F12" s="5">
        <f t="shared" si="2"/>
        <v>4</v>
      </c>
      <c r="G12" s="6">
        <f>AVERAGE(G3:G11)</f>
        <v>4.7522222222222217</v>
      </c>
      <c r="H12" s="5"/>
      <c r="I12" s="5">
        <f t="shared" ref="I12" si="3">SUM(I3:I11)</f>
        <v>478</v>
      </c>
      <c r="J12" s="13">
        <f>AVERAGE(J3:J11)</f>
        <v>100</v>
      </c>
      <c r="K12" s="6">
        <f>AVERAGE(K3:K11)</f>
        <v>79.855573276625904</v>
      </c>
      <c r="L12" s="6">
        <f>AVERAGE(L3:L11)</f>
        <v>95.038100301258197</v>
      </c>
    </row>
    <row r="13" spans="1:14" x14ac:dyDescent="0.2">
      <c r="A13" s="7"/>
      <c r="B13" s="8"/>
      <c r="C13" s="8"/>
      <c r="D13" s="8"/>
      <c r="E13" s="8"/>
      <c r="F13" s="8"/>
      <c r="G13" s="8"/>
      <c r="H13" s="8"/>
      <c r="I13" s="8"/>
      <c r="J13" s="8"/>
      <c r="K13" s="8"/>
      <c r="L13" s="8"/>
    </row>
    <row r="14" spans="1:14" x14ac:dyDescent="0.2">
      <c r="A14" s="16" t="s">
        <v>23</v>
      </c>
      <c r="B14" s="11"/>
      <c r="C14" s="11"/>
      <c r="D14" s="11"/>
      <c r="E14" s="11"/>
      <c r="F14" s="11"/>
      <c r="G14" s="11"/>
      <c r="H14" s="11"/>
      <c r="I14" s="11"/>
      <c r="J14" s="11"/>
      <c r="K14" s="11"/>
      <c r="L14" s="11"/>
    </row>
    <row r="15" spans="1:14" x14ac:dyDescent="0.2">
      <c r="A15" s="14" t="s">
        <v>24</v>
      </c>
      <c r="B15" s="15" t="s">
        <v>25</v>
      </c>
      <c r="C15" s="8"/>
      <c r="D15" s="8"/>
      <c r="E15" s="8"/>
      <c r="F15" s="8"/>
      <c r="G15" s="8"/>
      <c r="H15" s="8"/>
      <c r="I15" s="8"/>
      <c r="J15" s="8"/>
      <c r="K15" s="8"/>
      <c r="L15" s="8"/>
    </row>
    <row r="16" spans="1:14" x14ac:dyDescent="0.2">
      <c r="A16" s="11" t="s">
        <v>60</v>
      </c>
      <c r="B16" s="3" t="s">
        <v>61</v>
      </c>
      <c r="C16" s="8"/>
      <c r="D16" s="8"/>
      <c r="E16" s="8"/>
      <c r="F16" s="8"/>
      <c r="G16" s="8"/>
      <c r="H16" s="8"/>
    </row>
    <row r="17" spans="1:8" x14ac:dyDescent="0.2">
      <c r="A17" s="11" t="s">
        <v>62</v>
      </c>
      <c r="B17" s="3" t="s">
        <v>63</v>
      </c>
      <c r="C17" s="8"/>
      <c r="D17" s="8"/>
      <c r="E17" s="8"/>
      <c r="F17" s="8"/>
      <c r="G17" s="8"/>
      <c r="H17" s="8"/>
    </row>
    <row r="18" spans="1:8" x14ac:dyDescent="0.2">
      <c r="A18" s="11" t="s">
        <v>64</v>
      </c>
      <c r="B18" s="3" t="s">
        <v>65</v>
      </c>
      <c r="C18" s="8"/>
      <c r="D18" s="8"/>
      <c r="E18" s="8"/>
      <c r="F18" s="8"/>
      <c r="G18" s="8"/>
      <c r="H18" s="8"/>
    </row>
    <row r="19" spans="1:8" x14ac:dyDescent="0.2">
      <c r="A19" s="11" t="s">
        <v>64</v>
      </c>
      <c r="B19" s="3" t="s">
        <v>66</v>
      </c>
      <c r="C19" s="8"/>
      <c r="D19" s="8"/>
      <c r="E19" s="8"/>
      <c r="F19" s="8"/>
      <c r="G19" s="8"/>
      <c r="H19" s="8"/>
    </row>
    <row r="20" spans="1:8" x14ac:dyDescent="0.2">
      <c r="A20" s="11" t="s">
        <v>28</v>
      </c>
      <c r="B20" s="3" t="s">
        <v>67</v>
      </c>
      <c r="C20" s="8"/>
      <c r="D20" s="8"/>
      <c r="E20" s="8"/>
      <c r="F20" s="8"/>
      <c r="G20" s="8"/>
      <c r="H20" s="8"/>
    </row>
    <row r="21" spans="1:8" x14ac:dyDescent="0.2">
      <c r="A21" s="11" t="s">
        <v>28</v>
      </c>
      <c r="B21" s="3" t="s">
        <v>68</v>
      </c>
      <c r="C21" s="8"/>
      <c r="D21" s="8"/>
      <c r="E21" s="8"/>
      <c r="F21" s="8"/>
      <c r="G21" s="8"/>
      <c r="H21" s="8"/>
    </row>
    <row r="22" spans="1:8" x14ac:dyDescent="0.2">
      <c r="A22" s="11" t="s">
        <v>28</v>
      </c>
      <c r="B22" s="3" t="s">
        <v>69</v>
      </c>
      <c r="C22" s="8"/>
      <c r="D22" s="8"/>
      <c r="E22" s="8"/>
      <c r="F22" s="8"/>
      <c r="G22" s="8"/>
      <c r="H22" s="8"/>
    </row>
    <row r="23" spans="1:8" x14ac:dyDescent="0.2">
      <c r="A23" s="11" t="s">
        <v>20</v>
      </c>
      <c r="B23" s="3" t="s">
        <v>70</v>
      </c>
      <c r="C23" s="8"/>
      <c r="D23" s="8"/>
      <c r="E23" s="8"/>
      <c r="F23" s="8"/>
      <c r="G23" s="8"/>
      <c r="H23" s="8"/>
    </row>
    <row r="24" spans="1:8" x14ac:dyDescent="0.2">
      <c r="A24" s="11" t="s">
        <v>26</v>
      </c>
      <c r="B24" s="3" t="s">
        <v>71</v>
      </c>
      <c r="C24" s="8"/>
      <c r="D24" s="8"/>
      <c r="E24" s="8"/>
      <c r="F24" s="8"/>
      <c r="G24" s="8"/>
      <c r="H24" s="8"/>
    </row>
    <row r="25" spans="1:8" x14ac:dyDescent="0.2">
      <c r="A25" s="11" t="s">
        <v>26</v>
      </c>
      <c r="B25" s="3" t="s">
        <v>72</v>
      </c>
      <c r="C25" s="8"/>
      <c r="D25" s="8"/>
      <c r="E25" s="8"/>
      <c r="F25" s="8"/>
      <c r="G25" s="8"/>
      <c r="H25" s="8"/>
    </row>
    <row r="26" spans="1:8" x14ac:dyDescent="0.2">
      <c r="A26" s="11" t="s">
        <v>36</v>
      </c>
      <c r="B26" s="3" t="s">
        <v>73</v>
      </c>
      <c r="C26" s="8"/>
      <c r="D26" s="8"/>
      <c r="E26" s="8"/>
      <c r="F26" s="8"/>
      <c r="G26" s="8"/>
      <c r="H26" s="8"/>
    </row>
    <row r="27" spans="1:8" x14ac:dyDescent="0.2">
      <c r="A27" s="11" t="s">
        <v>36</v>
      </c>
      <c r="B27" s="3" t="s">
        <v>74</v>
      </c>
    </row>
    <row r="28" spans="1:8" x14ac:dyDescent="0.2">
      <c r="A28" s="11" t="s">
        <v>36</v>
      </c>
      <c r="B28" s="3" t="s">
        <v>75</v>
      </c>
    </row>
    <row r="29" spans="1:8" x14ac:dyDescent="0.2">
      <c r="A29" s="11" t="s">
        <v>16</v>
      </c>
      <c r="B29" s="3" t="s">
        <v>76</v>
      </c>
    </row>
    <row r="30" spans="1:8" x14ac:dyDescent="0.2">
      <c r="A30" s="11" t="s">
        <v>16</v>
      </c>
      <c r="B30" s="3" t="s">
        <v>77</v>
      </c>
    </row>
    <row r="31" spans="1:8" x14ac:dyDescent="0.2">
      <c r="A31" s="11" t="s">
        <v>52</v>
      </c>
      <c r="B31" s="3" t="s">
        <v>78</v>
      </c>
    </row>
    <row r="32" spans="1:8" x14ac:dyDescent="0.2">
      <c r="A32" s="11" t="s">
        <v>14</v>
      </c>
      <c r="B32" s="3"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CO23</vt:lpstr>
      <vt:lpstr>Sheet1</vt:lpstr>
      <vt:lpstr>CO24</vt:lpstr>
      <vt:lpstr>CO25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Ryan White</dc:creator>
  <cp:keywords/>
  <dc:description/>
  <cp:lastModifiedBy>Matthew McQuillan</cp:lastModifiedBy>
  <cp:revision/>
  <dcterms:created xsi:type="dcterms:W3CDTF">2026-02-16T20:14:11Z</dcterms:created>
  <dcterms:modified xsi:type="dcterms:W3CDTF">2026-02-20T22:56:23Z</dcterms:modified>
  <cp:category/>
  <cp:contentStatus/>
</cp:coreProperties>
</file>